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arly Retirement Calculator" sheetId="1" r:id="rId3"/>
  </sheets>
  <definedNames/>
  <calcPr/>
</workbook>
</file>

<file path=xl/sharedStrings.xml><?xml version="1.0" encoding="utf-8"?>
<sst xmlns="http://schemas.openxmlformats.org/spreadsheetml/2006/main" count="50" uniqueCount="42">
  <si>
    <t>ONCE YOU FILL YOUR INFORMATION IN CELLS C4 to C11, THIS EXCEL CALCULATES OUTPUTS THE EARLY RETIREMENT SIP NEEDED IN CELL C14</t>
  </si>
  <si>
    <t>PLUG IN YOUR NUMBERS</t>
  </si>
  <si>
    <t>Current Age</t>
  </si>
  <si>
    <t>Age by which you want to finish saving for retirement</t>
  </si>
  <si>
    <t>Retirement Age</t>
  </si>
  <si>
    <t>Life Expectancy Age</t>
  </si>
  <si>
    <t xml:space="preserve">Current Monthly Expenses </t>
  </si>
  <si>
    <t>Exclude expenses you won't incur in retirement like EMI/rent, child-care etc</t>
  </si>
  <si>
    <t xml:space="preserve">Expected Return pre-retirement </t>
  </si>
  <si>
    <t>Inflation  pre-retirement </t>
  </si>
  <si>
    <t>Inflation post-retirement</t>
  </si>
  <si>
    <t>RESULTS</t>
  </si>
  <si>
    <t>CONVENTIONAL PLAN</t>
  </si>
  <si>
    <t>EARLY RETIREMENT PLAN</t>
  </si>
  <si>
    <t>Monthly SIP</t>
  </si>
  <si>
    <t>Years you need to SIP</t>
  </si>
  <si>
    <t>Number of years to compound 
Accumulated Early Retirement Principal untouched</t>
  </si>
  <si>
    <t>not applicable</t>
  </si>
  <si>
    <t xml:space="preserve">Compounded Retirement Corpus </t>
  </si>
  <si>
    <t>WORKSHEET</t>
  </si>
  <si>
    <t>Years in Retirement</t>
  </si>
  <si>
    <t>FROM: Retirement Age 
      TO: Life Expectancy Age</t>
  </si>
  <si>
    <t>Inflation-adjusted Monthly Expenses at Retirement</t>
  </si>
  <si>
    <t>AT: Retirement Age</t>
  </si>
  <si>
    <t>Inflation-adjusted  corpus needed at Retirement</t>
  </si>
  <si>
    <t>Returns post-retirement  (4% above inflation)</t>
  </si>
  <si>
    <t>Take out only 4% returns for monthly expenses and leave the remaining returns in equity to beat inflation.</t>
  </si>
  <si>
    <t>OPTION 1: CONVENTIONAL PLAN</t>
  </si>
  <si>
    <t>Conventional Retirement Monthly SIP</t>
  </si>
  <si>
    <t>FROM: Current Age 
      TO: Retirement Age</t>
  </si>
  <si>
    <t>Years you need to put aside Conventional Retirement SIP</t>
  </si>
  <si>
    <t>Total SIP Amount Invested via Conventional plan</t>
  </si>
  <si>
    <t>OPTION 2: EARLY RETIREMENT PLAN</t>
  </si>
  <si>
    <t xml:space="preserve">Early Retirement Principal you need to Accumulate via SIP </t>
  </si>
  <si>
    <t>FROM: Current Age 
      TO: Age by which want to finish saving  for retirement</t>
  </si>
  <si>
    <t>Years you need to put aside Early Retirement SIP</t>
  </si>
  <si>
    <t>SIP needed to accumulate "Early Retirement Principal"</t>
  </si>
  <si>
    <t>Number of years to compound Accumulated Early Retirement Principal untouched</t>
  </si>
  <si>
    <t>FROM: Age by which want to finish saving  for retirement
     TO: Retirement Age</t>
  </si>
  <si>
    <t>References for formulas used in this Excel:</t>
  </si>
  <si>
    <t>http://economictimes.indiatimes.com/mf/learn/fund-basics/how-to-calculate-sip-amount-you-need-to-invest-to-achieve-your-goal/articleshow/55309135.cms</t>
  </si>
  <si>
    <t>https://support.microsoft.com/en-us/help/141695/xl-how-to-calculate-compound-interest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</si>
</sst>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₹]#,##0"/>
  </numFmts>
  <fonts count="18">
    <font>
      <sz val="10.0"/>
      <color rgb="FF000000"/>
      <name val="Arial"/>
    </font>
    <font>
      <sz val="12.0"/>
      <color rgb="FFFFFFFF"/>
      <name val="Calibri"/>
    </font>
    <font/>
    <font>
      <sz val="10.0"/>
      <color rgb="FF000000"/>
      <name val="Calibri"/>
    </font>
    <font>
      <b/>
      <sz val="14.0"/>
      <color rgb="FF000000"/>
      <name val="Calibri"/>
    </font>
    <font>
      <b/>
      <sz val="10.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b/>
      <sz val="12.0"/>
      <color rgb="FF0000FF"/>
      <name val="Calibri"/>
    </font>
    <font>
      <b/>
      <sz val="12.0"/>
      <color rgb="FFFF0000"/>
      <name val="Calibri"/>
    </font>
    <font>
      <b/>
      <sz val="12.0"/>
      <color rgb="FF000000"/>
      <name val="Calibri"/>
    </font>
    <font>
      <sz val="12.0"/>
      <name val="Calibri"/>
    </font>
    <font>
      <b/>
      <sz val="12.0"/>
      <color rgb="FFFFFFFF"/>
      <name val="Calibri"/>
    </font>
    <font>
      <b/>
      <sz val="12.0"/>
      <name val="Calibri"/>
    </font>
    <font>
      <sz val="10.0"/>
      <name val="Calibri"/>
    </font>
    <font>
      <i/>
      <sz val="12.0"/>
      <name val="Calibri"/>
    </font>
    <font>
      <i/>
      <sz val="14.0"/>
      <color rgb="FF000000"/>
      <name val="Calibri"/>
    </font>
    <font>
      <u/>
      <sz val="10.0"/>
      <color rgb="FF1155CC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0C0C0C"/>
        <bgColor rgb="FF0C0C0C"/>
      </patternFill>
    </fill>
    <fill>
      <patternFill patternType="solid">
        <fgColor rgb="FFFFC000"/>
        <bgColor rgb="FFFFC00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</fills>
  <borders count="12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left" shrinkToFit="0" vertical="center" wrapText="1"/>
    </xf>
    <xf borderId="8" fillId="0" fontId="2" numFmtId="0" xfId="0" applyBorder="1" applyFont="1"/>
    <xf borderId="9" fillId="0" fontId="2" numFmtId="0" xfId="0" applyBorder="1" applyFont="1"/>
    <xf borderId="0" fillId="0" fontId="5" numFmtId="0" xfId="0" applyFont="1"/>
    <xf borderId="10" fillId="4" fontId="6" numFmtId="0" xfId="0" applyAlignment="1" applyBorder="1" applyFill="1" applyFont="1">
      <alignment horizontal="right" shrinkToFit="0" vertical="center" wrapText="1"/>
    </xf>
    <xf borderId="11" fillId="5" fontId="6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horizontal="left" shrinkToFit="0" vertical="center" wrapText="1"/>
    </xf>
    <xf borderId="11" fillId="5" fontId="6" numFmtId="9" xfId="0" applyAlignment="1" applyBorder="1" applyFont="1" applyNumberFormat="1">
      <alignment horizontal="left" vertical="center"/>
    </xf>
    <xf borderId="10" fillId="3" fontId="4" numFmtId="0" xfId="0" applyAlignment="1" applyBorder="1" applyFont="1">
      <alignment horizontal="right" shrinkToFit="0" vertical="center" wrapText="1"/>
    </xf>
    <xf borderId="10" fillId="3" fontId="4" numFmtId="0" xfId="0" applyAlignment="1" applyBorder="1" applyFont="1">
      <alignment horizontal="left" shrinkToFit="0" vertical="center" wrapText="1"/>
    </xf>
    <xf borderId="11" fillId="0" fontId="8" numFmtId="164" xfId="0" applyAlignment="1" applyBorder="1" applyFont="1" applyNumberFormat="1">
      <alignment horizontal="left" vertical="center"/>
    </xf>
    <xf borderId="11" fillId="0" fontId="9" numFmtId="164" xfId="0" applyAlignment="1" applyBorder="1" applyFont="1" applyNumberFormat="1">
      <alignment horizontal="left" vertical="center"/>
    </xf>
    <xf borderId="11" fillId="0" fontId="6" numFmtId="0" xfId="0" applyAlignment="1" applyBorder="1" applyFont="1">
      <alignment horizontal="left" vertical="center"/>
    </xf>
    <xf borderId="11" fillId="0" fontId="6" numFmtId="0" xfId="0" applyAlignment="1" applyBorder="1" applyFont="1">
      <alignment horizontal="left" shrinkToFit="0" vertical="center" wrapText="1"/>
    </xf>
    <xf borderId="11" fillId="0" fontId="10" numFmtId="164" xfId="0" applyAlignment="1" applyBorder="1" applyFont="1" applyNumberFormat="1">
      <alignment horizontal="left" shrinkToFit="0" vertical="center" wrapText="1"/>
    </xf>
    <xf borderId="11" fillId="0" fontId="10" numFmtId="164" xfId="0" applyAlignment="1" applyBorder="1" applyFont="1" applyNumberFormat="1">
      <alignment horizontal="left" vertical="center"/>
    </xf>
    <xf borderId="7" fillId="3" fontId="4" numFmtId="0" xfId="0" applyAlignment="1" applyBorder="1" applyFont="1">
      <alignment horizontal="center" shrinkToFit="0" vertical="center" wrapText="1"/>
    </xf>
    <xf borderId="0" fillId="0" fontId="11" numFmtId="0" xfId="0" applyFont="1"/>
    <xf borderId="11" fillId="0" fontId="6" numFmtId="164" xfId="0" applyAlignment="1" applyBorder="1" applyFont="1" applyNumberFormat="1">
      <alignment horizontal="left" vertical="center"/>
    </xf>
    <xf borderId="11" fillId="6" fontId="12" numFmtId="164" xfId="0" applyAlignment="1" applyBorder="1" applyFill="1" applyFont="1" applyNumberFormat="1">
      <alignment horizontal="left" vertical="center"/>
    </xf>
    <xf borderId="11" fillId="0" fontId="6" numFmtId="9" xfId="0" applyAlignment="1" applyBorder="1" applyFont="1" applyNumberFormat="1">
      <alignment horizontal="left" vertical="center"/>
    </xf>
    <xf borderId="0" fillId="0" fontId="13" numFmtId="0" xfId="0" applyFont="1"/>
    <xf borderId="11" fillId="7" fontId="6" numFmtId="164" xfId="0" applyAlignment="1" applyBorder="1" applyFill="1" applyFont="1" applyNumberFormat="1">
      <alignment horizontal="left" vertical="center"/>
    </xf>
    <xf borderId="11" fillId="0" fontId="6" numFmtId="0" xfId="0" applyAlignment="1" applyBorder="1" applyFont="1">
      <alignment horizontal="left" shrinkToFit="0" vertical="top" wrapText="1"/>
    </xf>
    <xf borderId="0" fillId="0" fontId="6" numFmtId="164" xfId="0" applyAlignment="1" applyFont="1" applyNumberFormat="1">
      <alignment horizontal="left" vertical="center"/>
    </xf>
    <xf borderId="0" fillId="0" fontId="14" numFmtId="0" xfId="0" applyAlignment="1" applyFont="1">
      <alignment horizontal="right" shrinkToFit="0" vertical="center" wrapText="1"/>
    </xf>
    <xf borderId="0" fillId="0" fontId="14" numFmtId="0" xfId="0" applyAlignment="1" applyFont="1">
      <alignment horizontal="left" vertical="center"/>
    </xf>
    <xf borderId="0" fillId="0" fontId="15" numFmtId="0" xfId="0" applyAlignment="1" applyFont="1">
      <alignment horizontal="left" shrinkToFit="0" vertical="top" wrapText="1"/>
    </xf>
    <xf borderId="0" fillId="0" fontId="16" numFmtId="0" xfId="0" applyAlignment="1" applyFont="1">
      <alignment horizontal="left" shrinkToFit="0" wrapText="1"/>
    </xf>
    <xf borderId="0" fillId="0" fontId="17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conomictimes.indiatimes.com/mf/learn/fund-basics/how-to-calculate-sip-amount-you-need-to-invest-to-achieve-your-goal/articleshow/55309135.cms" TargetMode="External"/><Relationship Id="rId2" Type="http://schemas.openxmlformats.org/officeDocument/2006/relationships/hyperlink" Target="https://support.microsoft.com/en-us/help/141695/xl-how-to-calculate-compound-interest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64.43"/>
    <col customWidth="1" min="2" max="2" width="37.57"/>
    <col customWidth="1" min="3" max="3" width="52.57"/>
    <col customWidth="1" min="4" max="13" width="14.43"/>
  </cols>
  <sheetData>
    <row r="1" ht="12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customHeight="1">
      <c r="A2" s="5"/>
      <c r="B2" s="6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1.5" customHeight="1">
      <c r="A3" s="8" t="s">
        <v>1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75" customHeight="1">
      <c r="A4" s="12" t="s">
        <v>2</v>
      </c>
      <c r="B4" s="13">
        <v>30.0</v>
      </c>
      <c r="C4" s="1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75" customHeight="1">
      <c r="A5" s="12" t="s">
        <v>3</v>
      </c>
      <c r="B5" s="13">
        <v>40.0</v>
      </c>
      <c r="C5" s="1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8.75" customHeight="1">
      <c r="A6" s="12" t="s">
        <v>4</v>
      </c>
      <c r="B6" s="13">
        <v>65.0</v>
      </c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12" t="s">
        <v>5</v>
      </c>
      <c r="B7" s="13">
        <v>90.0</v>
      </c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7.25" customHeight="1">
      <c r="A8" s="12" t="s">
        <v>6</v>
      </c>
      <c r="B8" s="13">
        <v>50000.0</v>
      </c>
      <c r="C8" s="15" t="s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75" customHeight="1">
      <c r="A9" s="12" t="s">
        <v>8</v>
      </c>
      <c r="B9" s="16">
        <v>0.12</v>
      </c>
      <c r="C9" s="1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75" customHeight="1">
      <c r="A10" s="12" t="s">
        <v>9</v>
      </c>
      <c r="B10" s="16">
        <v>0.06</v>
      </c>
      <c r="C10" s="1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75" customHeight="1">
      <c r="A11" s="12" t="s">
        <v>10</v>
      </c>
      <c r="B11" s="16">
        <v>0.04</v>
      </c>
      <c r="C11" s="1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3.0" customHeight="1">
      <c r="A13" s="17" t="s">
        <v>11</v>
      </c>
      <c r="B13" s="18" t="s">
        <v>12</v>
      </c>
      <c r="C13" s="18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0.25" customHeight="1">
      <c r="A14" s="12" t="s">
        <v>14</v>
      </c>
      <c r="B14" s="19">
        <f t="shared" ref="B14:B15" si="1">B26</f>
        <v>17750.04249</v>
      </c>
      <c r="C14" s="20">
        <f>B32</f>
        <v>29189.30255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0.25" customHeight="1">
      <c r="A15" s="12" t="s">
        <v>15</v>
      </c>
      <c r="B15" s="21">
        <f t="shared" si="1"/>
        <v>35</v>
      </c>
      <c r="C15" s="21">
        <f>B31</f>
        <v>10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5.25" customHeight="1">
      <c r="A16" s="12" t="s">
        <v>16</v>
      </c>
      <c r="B16" s="22" t="s">
        <v>17</v>
      </c>
      <c r="C16" s="21">
        <f t="shared" ref="C16:C17" si="2">B33</f>
        <v>25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0.25" customHeight="1">
      <c r="A17" s="12" t="s">
        <v>18</v>
      </c>
      <c r="B17" s="23">
        <f>B22</f>
        <v>115291301.9</v>
      </c>
      <c r="C17" s="24">
        <f t="shared" si="2"/>
        <v>115291301.9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7.0" customHeight="1">
      <c r="A19" s="25" t="s">
        <v>19</v>
      </c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9.0" customHeight="1">
      <c r="A20" s="12" t="s">
        <v>20</v>
      </c>
      <c r="B20" s="21">
        <f>B7-B6</f>
        <v>25</v>
      </c>
      <c r="C20" s="22" t="s">
        <v>21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3.25" customHeight="1">
      <c r="A21" s="12" t="s">
        <v>22</v>
      </c>
      <c r="B21" s="27">
        <f>FV(B10,(B6-B4),,-B8,)</f>
        <v>384304.3396</v>
      </c>
      <c r="C21" s="22" t="s">
        <v>23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3.25" customHeight="1">
      <c r="A22" s="12" t="s">
        <v>24</v>
      </c>
      <c r="B22" s="28">
        <f>(B21*12*(B7-B6))</f>
        <v>115291301.9</v>
      </c>
      <c r="C22" s="22" t="s">
        <v>23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3.25" customHeight="1">
      <c r="A23" s="12" t="s">
        <v>25</v>
      </c>
      <c r="B23" s="29">
        <f>B11+4%</f>
        <v>0.08</v>
      </c>
      <c r="C23" s="2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42.0" customHeight="1">
      <c r="A24" s="12" t="s">
        <v>26</v>
      </c>
      <c r="B24" s="27">
        <f>(((B23-B11)*B22))/12</f>
        <v>384304.3396</v>
      </c>
      <c r="C24" s="22" t="s">
        <v>21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2.25" customHeight="1">
      <c r="A25" s="25" t="s">
        <v>27</v>
      </c>
      <c r="B25" s="9"/>
      <c r="C25" s="1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36.75" customHeight="1">
      <c r="A26" s="12" t="s">
        <v>28</v>
      </c>
      <c r="B26" s="31">
        <f>PMT(B9/12,12*(B6-B4),,-B22,1)</f>
        <v>17750.04249</v>
      </c>
      <c r="C26" s="32" t="s">
        <v>29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6.75" customHeight="1">
      <c r="A27" s="12" t="s">
        <v>30</v>
      </c>
      <c r="B27" s="21">
        <f>B6-B4</f>
        <v>35</v>
      </c>
      <c r="C27" s="32" t="s">
        <v>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6.75" customHeight="1">
      <c r="A28" s="12" t="s">
        <v>31</v>
      </c>
      <c r="B28" s="27">
        <f>B26*12*(B6-B4)</f>
        <v>7455017.844</v>
      </c>
      <c r="C28" s="32" t="s">
        <v>29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6.75" customHeight="1">
      <c r="A29" s="25" t="s">
        <v>32</v>
      </c>
      <c r="B29" s="9"/>
      <c r="C29" s="1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2" t="s">
        <v>33</v>
      </c>
      <c r="B30" s="27">
        <f>B22/((1+B9)^B33)</f>
        <v>6781815.594</v>
      </c>
      <c r="C30" s="32" t="s">
        <v>34</v>
      </c>
      <c r="D30" s="33"/>
      <c r="E30" s="26"/>
      <c r="F30" s="26"/>
      <c r="G30" s="26"/>
      <c r="H30" s="26"/>
      <c r="I30" s="26"/>
      <c r="J30" s="26"/>
      <c r="K30" s="26"/>
      <c r="L30" s="26"/>
      <c r="M30" s="2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2" t="s">
        <v>35</v>
      </c>
      <c r="B31" s="21">
        <f>B5-B4</f>
        <v>10</v>
      </c>
      <c r="C31" s="32" t="s">
        <v>34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2" t="s">
        <v>36</v>
      </c>
      <c r="B32" s="31">
        <f>PMT(B9/12,12*B31,,-B30,1)</f>
        <v>29189.30255</v>
      </c>
      <c r="C32" s="32" t="s">
        <v>34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2" t="s">
        <v>37</v>
      </c>
      <c r="B33" s="21">
        <f>B6-B5</f>
        <v>25</v>
      </c>
      <c r="C33" s="32" t="s">
        <v>38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2.5" customHeight="1">
      <c r="A34" s="12" t="s">
        <v>18</v>
      </c>
      <c r="B34" s="28">
        <f>B30*(1+B9)^B33</f>
        <v>115291301.9</v>
      </c>
      <c r="C34" s="32" t="s">
        <v>23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4"/>
      <c r="B35" s="35"/>
      <c r="C35" s="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7" t="s">
        <v>39</v>
      </c>
      <c r="B36" s="35"/>
      <c r="C36" s="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8" t="s">
        <v>40</v>
      </c>
      <c r="B37" s="35"/>
      <c r="C37" s="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8" t="s">
        <v>41</v>
      </c>
      <c r="B38" s="35"/>
      <c r="C38" s="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4"/>
      <c r="B39" s="35"/>
      <c r="C39" s="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C2"/>
    <mergeCell ref="A25:C25"/>
    <mergeCell ref="A29:C29"/>
    <mergeCell ref="A3:C3"/>
    <mergeCell ref="A19:C19"/>
  </mergeCells>
  <hyperlinks>
    <hyperlink r:id="rId1" ref="A37"/>
    <hyperlink r:id="rId2" ref="A38"/>
  </hyperlinks>
  <drawing r:id="rId3"/>
</worksheet>
</file>